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M TRADING\Documents\duncanwil\spreadsheets\tony\"/>
    </mc:Choice>
  </mc:AlternateContent>
  <bookViews>
    <workbookView xWindow="480" yWindow="480" windowWidth="25125" windowHeight="14175"/>
  </bookViews>
  <sheets>
    <sheet name="workings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I41" i="1"/>
  <c r="E41" i="1"/>
  <c r="B20" i="1"/>
  <c r="G27" i="1"/>
  <c r="E23" i="1"/>
  <c r="F29" i="1" s="1"/>
  <c r="J37" i="1"/>
  <c r="D23" i="1"/>
  <c r="D24" i="1"/>
  <c r="D25" i="1"/>
  <c r="E24" i="1"/>
  <c r="D39" i="1"/>
  <c r="D40" i="1"/>
  <c r="D38" i="1"/>
  <c r="G32" i="1" l="1"/>
  <c r="G33" i="1" s="1"/>
  <c r="G34" i="1" s="1"/>
  <c r="F31" i="1"/>
  <c r="E25" i="1"/>
  <c r="F30" i="1"/>
  <c r="K41" i="1" l="1"/>
  <c r="G41" i="1"/>
  <c r="H41" i="1"/>
  <c r="N41" i="1" l="1"/>
  <c r="L41" i="1"/>
  <c r="M41" i="1" s="1"/>
</calcChain>
</file>

<file path=xl/sharedStrings.xml><?xml version="1.0" encoding="utf-8"?>
<sst xmlns="http://schemas.openxmlformats.org/spreadsheetml/2006/main" count="40" uniqueCount="35">
  <si>
    <t>Rightsizing</t>
  </si>
  <si>
    <t>Example devised by Dr Tony Miller</t>
  </si>
  <si>
    <t>Programming done by Duncan Williamson</t>
  </si>
  <si>
    <t>Category</t>
  </si>
  <si>
    <t>Poor Performers</t>
  </si>
  <si>
    <t>Average Performers</t>
  </si>
  <si>
    <t>Talented Performers</t>
  </si>
  <si>
    <t>Total Establishment</t>
  </si>
  <si>
    <t>Working days per year</t>
  </si>
  <si>
    <t>Total Annual Working Days Available</t>
  </si>
  <si>
    <t>Days</t>
  </si>
  <si>
    <t>Total Days</t>
  </si>
  <si>
    <t>Minus sickness</t>
  </si>
  <si>
    <t>Training</t>
  </si>
  <si>
    <t>Unauthorised absence</t>
  </si>
  <si>
    <t>Inputs</t>
  </si>
  <si>
    <t>Calculations</t>
  </si>
  <si>
    <t>Total Absences</t>
  </si>
  <si>
    <t>Total Effective Working Days</t>
  </si>
  <si>
    <t>Effective Establishment</t>
  </si>
  <si>
    <t>Actual Mix of Employees Based on the Above</t>
  </si>
  <si>
    <t>Absences</t>
  </si>
  <si>
    <t>Target Mix</t>
  </si>
  <si>
    <t>Actual Extablishment</t>
  </si>
  <si>
    <t>Target Establishment</t>
  </si>
  <si>
    <t>Target Productive Hours</t>
  </si>
  <si>
    <t>Annual Productive Hours</t>
  </si>
  <si>
    <t>(a) Revised Mix</t>
  </si>
  <si>
    <r>
      <t>(b) Gain/</t>
    </r>
    <r>
      <rPr>
        <b/>
        <sz val="11"/>
        <color rgb="FFFF0000"/>
        <rFont val="Calibri"/>
        <family val="2"/>
        <scheme val="minor"/>
      </rPr>
      <t>(Loss)</t>
    </r>
    <r>
      <rPr>
        <b/>
        <sz val="11"/>
        <color theme="1"/>
        <rFont val="Calibri"/>
        <family val="2"/>
        <scheme val="minor"/>
      </rPr>
      <t xml:space="preserve"> Productive Hours</t>
    </r>
  </si>
  <si>
    <t>Hourly rate of pay (£)</t>
  </si>
  <si>
    <r>
      <t>(c) Cost of Gained/</t>
    </r>
    <r>
      <rPr>
        <b/>
        <sz val="11"/>
        <color rgb="FFFF0000"/>
        <rFont val="Calibri"/>
        <family val="2"/>
        <scheme val="minor"/>
      </rPr>
      <t>(Lost)</t>
    </r>
    <r>
      <rPr>
        <b/>
        <sz val="11"/>
        <color theme="1"/>
        <rFont val="Calibri"/>
        <family val="2"/>
        <scheme val="minor"/>
      </rPr>
      <t xml:space="preserve"> Productive Hours</t>
    </r>
  </si>
  <si>
    <t>Working weeks per year</t>
  </si>
  <si>
    <t>Target Productive Hours/Week</t>
  </si>
  <si>
    <t>Revised Target Productive Hours/Week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</si>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</sst>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#,##0;[Red]\(#,##0\)"/>
    <numFmt numFmtId="168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2" applyNumberFormat="0" applyAlignment="0" applyProtection="0"/>
    <xf numFmtId="0" fontId="4" fillId="3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9" fontId="0" fillId="0" borderId="0" xfId="1" applyFont="1" applyAlignment="1">
      <alignment horizontal="right"/>
    </xf>
    <xf numFmtId="9" fontId="0" fillId="0" borderId="1" xfId="1" applyFont="1" applyBorder="1" applyAlignment="1">
      <alignment horizontal="right"/>
    </xf>
    <xf numFmtId="0" fontId="5" fillId="0" borderId="0" xfId="0" applyFont="1"/>
    <xf numFmtId="9" fontId="0" fillId="0" borderId="0" xfId="1" applyFont="1" applyBorder="1" applyAlignment="1">
      <alignment horizontal="right"/>
    </xf>
    <xf numFmtId="0" fontId="3" fillId="2" borderId="2" xfId="3"/>
    <xf numFmtId="0" fontId="3" fillId="2" borderId="2" xfId="3" applyAlignment="1">
      <alignment horizontal="right"/>
    </xf>
    <xf numFmtId="0" fontId="4" fillId="3" borderId="2" xfId="4"/>
    <xf numFmtId="0" fontId="8" fillId="0" borderId="0" xfId="0" applyFont="1"/>
    <xf numFmtId="2" fontId="2" fillId="0" borderId="0" xfId="0" applyNumberFormat="1" applyFont="1" applyBorder="1"/>
    <xf numFmtId="9" fontId="0" fillId="0" borderId="1" xfId="0" applyNumberFormat="1" applyFont="1" applyBorder="1"/>
    <xf numFmtId="165" fontId="0" fillId="0" borderId="0" xfId="2" applyNumberFormat="1" applyFont="1" applyAlignment="1">
      <alignment horizontal="right"/>
    </xf>
    <xf numFmtId="166" fontId="0" fillId="0" borderId="0" xfId="2" applyNumberFormat="1" applyFont="1" applyAlignment="1">
      <alignment horizontal="right"/>
    </xf>
    <xf numFmtId="164" fontId="2" fillId="0" borderId="1" xfId="2" applyFont="1" applyBorder="1"/>
    <xf numFmtId="166" fontId="0" fillId="0" borderId="0" xfId="2" applyNumberFormat="1" applyFont="1"/>
    <xf numFmtId="166" fontId="0" fillId="0" borderId="3" xfId="2" applyNumberFormat="1" applyFont="1" applyBorder="1" applyAlignment="1">
      <alignment horizontal="right"/>
    </xf>
    <xf numFmtId="166" fontId="0" fillId="0" borderId="3" xfId="2" applyNumberFormat="1" applyFont="1" applyBorder="1"/>
    <xf numFmtId="166" fontId="2" fillId="0" borderId="0" xfId="2" applyNumberFormat="1" applyFont="1"/>
    <xf numFmtId="164" fontId="2" fillId="0" borderId="0" xfId="2" applyFont="1" applyBorder="1"/>
    <xf numFmtId="166" fontId="2" fillId="0" borderId="0" xfId="2" applyNumberFormat="1" applyFont="1" applyAlignment="1">
      <alignment horizontal="right"/>
    </xf>
    <xf numFmtId="9" fontId="0" fillId="0" borderId="0" xfId="0" applyNumberFormat="1"/>
    <xf numFmtId="166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167" fontId="2" fillId="0" borderId="1" xfId="2" applyNumberFormat="1" applyFont="1" applyBorder="1"/>
    <xf numFmtId="166" fontId="0" fillId="0" borderId="0" xfId="2" applyNumberFormat="1" applyFont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0" fillId="4" borderId="0" xfId="0" applyFill="1" applyAlignment="1">
      <alignment horizontal="right"/>
    </xf>
    <xf numFmtId="9" fontId="0" fillId="4" borderId="0" xfId="0" applyNumberFormat="1" applyFont="1" applyFill="1"/>
    <xf numFmtId="0" fontId="0" fillId="4" borderId="0" xfId="0" applyFill="1"/>
    <xf numFmtId="168" fontId="0" fillId="0" borderId="0" xfId="0" applyNumberFormat="1"/>
    <xf numFmtId="164" fontId="2" fillId="0" borderId="1" xfId="2" applyNumberFormat="1" applyFont="1" applyBorder="1"/>
  </cellXfs>
  <cellStyles count="21">
    <cellStyle name="Calculation" xfId="4" builtinId="22"/>
    <cellStyle name="Comma" xfId="2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Input" xfId="3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v Target Productive Hours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workings!$H$37</c:f>
              <c:strCache>
                <c:ptCount val="1"/>
                <c:pt idx="0">
                  <c:v>Annual Productive Hours</c:v>
                </c:pt>
              </c:strCache>
            </c:strRef>
          </c:tx>
          <c:spPr>
            <a:pattFill prst="smGrid">
              <a:fgClr>
                <a:schemeClr val="tx2">
                  <a:lumMod val="60000"/>
                  <a:lumOff val="40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workings!$D$38:$D$40</c:f>
              <c:strCache>
                <c:ptCount val="3"/>
                <c:pt idx="0">
                  <c:v>Poor Performers</c:v>
                </c:pt>
                <c:pt idx="1">
                  <c:v>Average Performers</c:v>
                </c:pt>
                <c:pt idx="2">
                  <c:v>Talented Performers</c:v>
                </c:pt>
              </c:strCache>
            </c:strRef>
          </c:cat>
          <c:val>
            <c:numRef>
              <c:f>workings!$H$38:$H$40</c:f>
              <c:numCache>
                <c:formatCode>_-* #,##0_-;\-* #,##0_-;_-* "-"??_-;_-@_-</c:formatCode>
                <c:ptCount val="3"/>
                <c:pt idx="0">
                  <c:v>121199.99999999999</c:v>
                </c:pt>
                <c:pt idx="1">
                  <c:v>1502880</c:v>
                </c:pt>
                <c:pt idx="2">
                  <c:v>698112</c:v>
                </c:pt>
              </c:numCache>
            </c:numRef>
          </c:val>
        </c:ser>
        <c:ser>
          <c:idx val="1"/>
          <c:order val="1"/>
          <c:tx>
            <c:strRef>
              <c:f>workings!$L$37</c:f>
              <c:strCache>
                <c:ptCount val="1"/>
                <c:pt idx="0">
                  <c:v>Target Productive Hours</c:v>
                </c:pt>
              </c:strCache>
            </c:strRef>
          </c:tx>
          <c:spPr>
            <a:pattFill prst="wdUpDiag">
              <a:fgClr>
                <a:schemeClr val="accent2">
                  <a:lumMod val="75000"/>
                </a:schemeClr>
              </a:fgClr>
              <a:bgClr>
                <a:prstClr val="white"/>
              </a:bgClr>
            </a:pattFill>
          </c:spPr>
          <c:invertIfNegative val="0"/>
          <c:cat>
            <c:strRef>
              <c:f>workings!$D$38:$D$40</c:f>
              <c:strCache>
                <c:ptCount val="3"/>
                <c:pt idx="0">
                  <c:v>Poor Performers</c:v>
                </c:pt>
                <c:pt idx="1">
                  <c:v>Average Performers</c:v>
                </c:pt>
                <c:pt idx="2">
                  <c:v>Talented Performers</c:v>
                </c:pt>
              </c:strCache>
            </c:strRef>
          </c:cat>
          <c:val>
            <c:numRef>
              <c:f>workings!$L$38:$L$40</c:f>
              <c:numCache>
                <c:formatCode>_-* #,##0_-;\-* #,##0_-;_-* "-"??_-;_-@_-</c:formatCode>
                <c:ptCount val="3"/>
                <c:pt idx="0">
                  <c:v>133320</c:v>
                </c:pt>
                <c:pt idx="1">
                  <c:v>1478640</c:v>
                </c:pt>
                <c:pt idx="2">
                  <c:v>659328.00000000012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671048"/>
        <c:axId val="910672224"/>
      </c:barChart>
      <c:catAx>
        <c:axId val="910671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0672224"/>
        <c:crosses val="autoZero"/>
        <c:auto val="1"/>
        <c:lblAlgn val="ctr"/>
        <c:lblOffset val="100"/>
        <c:noMultiLvlLbl val="0"/>
      </c:catAx>
      <c:valAx>
        <c:axId val="910672224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crossAx val="910671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96520</xdr:colOff>
      <xdr:row>15</xdr:row>
      <xdr:rowOff>497840</xdr:rowOff>
    </xdr:from>
    <xdr:ext cx="7404100" cy="725756"/>
    <xdr:sp macro="" textlink="">
      <xdr:nvSpPr>
        <xdr:cNvPr id="2" name="TextBox 1"/>
        <xdr:cNvSpPr txBox="1"/>
      </xdr:nvSpPr>
      <xdr:spPr>
        <a:xfrm>
          <a:off x="3708693" y="3362667"/>
          <a:ext cx="7404100" cy="725756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a) What we need to show is how many people we need if the balance of the three groups change</a:t>
          </a:r>
        </a:p>
        <a:p>
          <a:r>
            <a:rPr lang="en-US" sz="1100"/>
            <a:t>b)  What the lost productivity in hours per year is depending on the mix</a:t>
          </a:r>
        </a:p>
        <a:p>
          <a:r>
            <a:rPr lang="en-US" sz="1100"/>
            <a:t>c) If we factor in the cost £46 p hour we could also show the lost productivity cost in every year depending on the mix</a:t>
          </a:r>
        </a:p>
      </xdr:txBody>
    </xdr:sp>
    <xdr:clientData/>
  </xdr:oneCellAnchor>
  <xdr:twoCellAnchor>
    <xdr:from>
      <xdr:col>4</xdr:col>
      <xdr:colOff>266700</xdr:colOff>
      <xdr:row>41</xdr:row>
      <xdr:rowOff>76200</xdr:rowOff>
    </xdr:from>
    <xdr:to>
      <xdr:col>4</xdr:col>
      <xdr:colOff>444500</xdr:colOff>
      <xdr:row>44</xdr:row>
      <xdr:rowOff>50800</xdr:rowOff>
    </xdr:to>
    <xdr:sp macro="" textlink="">
      <xdr:nvSpPr>
        <xdr:cNvPr id="3" name="Up Arrow 2"/>
        <xdr:cNvSpPr/>
      </xdr:nvSpPr>
      <xdr:spPr>
        <a:xfrm>
          <a:off x="5207000" y="8572500"/>
          <a:ext cx="177800" cy="520700"/>
        </a:xfrm>
        <a:prstGeom prst="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63500</xdr:colOff>
      <xdr:row>44</xdr:row>
      <xdr:rowOff>152400</xdr:rowOff>
    </xdr:from>
    <xdr:ext cx="3479800" cy="1169551"/>
    <xdr:sp macro="" textlink="">
      <xdr:nvSpPr>
        <xdr:cNvPr id="7" name="TextBox 6"/>
        <xdr:cNvSpPr txBox="1"/>
      </xdr:nvSpPr>
      <xdr:spPr>
        <a:xfrm>
          <a:off x="3456940" y="9215120"/>
          <a:ext cx="3479800" cy="1169551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/>
            <a:t>Change any of these SHADED values ... </a:t>
          </a:r>
        </a:p>
        <a:p>
          <a:r>
            <a:rPr lang="en-US" sz="1400" b="1"/>
            <a:t>1 use decimals for the mix and make sure the % add to 100%</a:t>
          </a:r>
        </a:p>
        <a:p>
          <a:r>
            <a:rPr lang="en-US" sz="1400" b="1"/>
            <a:t>2 use numbers for the hours</a:t>
          </a:r>
        </a:p>
        <a:p>
          <a:r>
            <a:rPr lang="en-US" sz="1400" b="1"/>
            <a:t>3 Absence days as</a:t>
          </a:r>
          <a:r>
            <a:rPr lang="en-US" sz="1400" b="1" baseline="0"/>
            <a:t> number</a:t>
          </a:r>
          <a:endParaRPr lang="en-US" sz="1400" b="1"/>
        </a:p>
      </xdr:txBody>
    </xdr:sp>
    <xdr:clientData/>
  </xdr:oneCellAnchor>
  <xdr:twoCellAnchor>
    <xdr:from>
      <xdr:col>5</xdr:col>
      <xdr:colOff>317500</xdr:colOff>
      <xdr:row>41</xdr:row>
      <xdr:rowOff>50800</xdr:rowOff>
    </xdr:from>
    <xdr:to>
      <xdr:col>5</xdr:col>
      <xdr:colOff>520700</xdr:colOff>
      <xdr:row>44</xdr:row>
      <xdr:rowOff>63500</xdr:rowOff>
    </xdr:to>
    <xdr:sp macro="" textlink="">
      <xdr:nvSpPr>
        <xdr:cNvPr id="10" name="Up Arrow 9"/>
        <xdr:cNvSpPr/>
      </xdr:nvSpPr>
      <xdr:spPr>
        <a:xfrm>
          <a:off x="5829300" y="8547100"/>
          <a:ext cx="203200" cy="558800"/>
        </a:xfrm>
        <a:prstGeom prst="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508000</xdr:colOff>
      <xdr:row>28</xdr:row>
      <xdr:rowOff>162560</xdr:rowOff>
    </xdr:from>
    <xdr:to>
      <xdr:col>3</xdr:col>
      <xdr:colOff>20320</xdr:colOff>
      <xdr:row>46</xdr:row>
      <xdr:rowOff>71120</xdr:rowOff>
    </xdr:to>
    <xdr:sp macro="" textlink="">
      <xdr:nvSpPr>
        <xdr:cNvPr id="11" name="Curved Up Arrow 10"/>
        <xdr:cNvSpPr/>
      </xdr:nvSpPr>
      <xdr:spPr>
        <a:xfrm rot="16200000" flipV="1">
          <a:off x="1264920" y="7350760"/>
          <a:ext cx="3820160" cy="477520"/>
        </a:xfrm>
        <a:prstGeom prst="curved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20</xdr:row>
      <xdr:rowOff>10160</xdr:rowOff>
    </xdr:from>
    <xdr:to>
      <xdr:col>13</xdr:col>
      <xdr:colOff>50800</xdr:colOff>
      <xdr:row>34</xdr:row>
      <xdr:rowOff>162560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130" zoomScaleNormal="130" zoomScalePageLayoutView="125" workbookViewId="0"/>
  </sheetViews>
  <sheetFormatPr defaultColWidth="8.85546875" defaultRowHeight="15" x14ac:dyDescent="0.25"/>
  <cols>
    <col min="1" max="1" width="32.7109375" bestFit="1" customWidth="1"/>
    <col min="2" max="2" width="9.42578125" style="2" bestFit="1" customWidth="1"/>
    <col min="3" max="3" width="12" style="2" customWidth="1"/>
    <col min="4" max="4" width="20.28515625" bestFit="1" customWidth="1"/>
    <col min="5" max="5" width="7.42578125" customWidth="1"/>
    <col min="6" max="6" width="10.42578125" bestFit="1" customWidth="1"/>
    <col min="7" max="7" width="11.85546875" customWidth="1"/>
    <col min="8" max="8" width="13.85546875" bestFit="1" customWidth="1"/>
    <col min="9" max="11" width="11.85546875" customWidth="1"/>
    <col min="12" max="12" width="13.85546875" bestFit="1" customWidth="1"/>
    <col min="13" max="13" width="11.85546875" customWidth="1"/>
    <col min="14" max="14" width="14.85546875" customWidth="1"/>
  </cols>
  <sheetData>
    <row r="1" spans="1:5" x14ac:dyDescent="0.25">
      <c r="A1" s="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5" spans="1:5" ht="15.75" x14ac:dyDescent="0.25">
      <c r="A5" s="8" t="s">
        <v>15</v>
      </c>
      <c r="B5" s="9"/>
    </row>
    <row r="6" spans="1:5" x14ac:dyDescent="0.25">
      <c r="A6" t="s">
        <v>7</v>
      </c>
      <c r="B6" s="2">
        <v>3000</v>
      </c>
      <c r="E6" s="40"/>
    </row>
    <row r="7" spans="1:5" x14ac:dyDescent="0.25">
      <c r="A7" t="s">
        <v>8</v>
      </c>
      <c r="B7" s="2">
        <v>226</v>
      </c>
    </row>
    <row r="8" spans="1:5" x14ac:dyDescent="0.25">
      <c r="A8" t="s">
        <v>31</v>
      </c>
      <c r="B8" s="2">
        <f>B7/5</f>
        <v>45.2</v>
      </c>
    </row>
    <row r="9" spans="1:5" x14ac:dyDescent="0.25">
      <c r="A9" t="s">
        <v>29</v>
      </c>
      <c r="B9" s="2">
        <v>46</v>
      </c>
    </row>
    <row r="11" spans="1:5" x14ac:dyDescent="0.25">
      <c r="B11" s="3" t="s">
        <v>10</v>
      </c>
      <c r="C11" s="3"/>
    </row>
    <row r="12" spans="1:5" x14ac:dyDescent="0.25">
      <c r="A12" s="6" t="s">
        <v>12</v>
      </c>
      <c r="B12" s="2">
        <v>10</v>
      </c>
    </row>
    <row r="13" spans="1:5" x14ac:dyDescent="0.25">
      <c r="A13" s="6" t="s">
        <v>13</v>
      </c>
      <c r="B13" s="2">
        <v>12</v>
      </c>
    </row>
    <row r="14" spans="1:5" x14ac:dyDescent="0.25">
      <c r="A14" s="6" t="s">
        <v>14</v>
      </c>
      <c r="B14" s="2">
        <v>5</v>
      </c>
    </row>
    <row r="16" spans="1:5" ht="60" x14ac:dyDescent="0.25">
      <c r="A16" s="28" t="s">
        <v>3</v>
      </c>
      <c r="B16" s="27" t="s">
        <v>22</v>
      </c>
      <c r="C16" s="27" t="s">
        <v>32</v>
      </c>
    </row>
    <row r="17" spans="1:7" x14ac:dyDescent="0.25">
      <c r="A17" t="s">
        <v>4</v>
      </c>
      <c r="B17" s="4">
        <v>0.22</v>
      </c>
      <c r="C17" s="2">
        <v>5</v>
      </c>
    </row>
    <row r="18" spans="1:7" x14ac:dyDescent="0.25">
      <c r="A18" t="s">
        <v>5</v>
      </c>
      <c r="B18" s="4">
        <v>0.61</v>
      </c>
      <c r="C18" s="2">
        <v>20</v>
      </c>
    </row>
    <row r="19" spans="1:7" x14ac:dyDescent="0.25">
      <c r="A19" t="s">
        <v>6</v>
      </c>
      <c r="B19" s="4">
        <v>0.17</v>
      </c>
      <c r="C19" s="2">
        <v>32</v>
      </c>
    </row>
    <row r="20" spans="1:7" ht="15.75" thickBot="1" x14ac:dyDescent="0.3">
      <c r="B20" s="5">
        <f>IF(SUM(B17:B19)&lt;&gt;1,"Must = 100%",SUM(B17:B19))</f>
        <v>1</v>
      </c>
    </row>
    <row r="21" spans="1:7" ht="16.5" thickTop="1" x14ac:dyDescent="0.25">
      <c r="B21" s="7"/>
      <c r="D21" s="10" t="s">
        <v>16</v>
      </c>
      <c r="E21" s="10"/>
      <c r="F21" s="10"/>
      <c r="G21" s="10"/>
    </row>
    <row r="22" spans="1:7" x14ac:dyDescent="0.25">
      <c r="B22" s="7"/>
    </row>
    <row r="23" spans="1:7" x14ac:dyDescent="0.25">
      <c r="B23" s="7"/>
      <c r="D23" s="30" t="str">
        <f t="shared" ref="D23:E25" si="0">A6</f>
        <v>Total Establishment</v>
      </c>
      <c r="E23" s="15">
        <f t="shared" si="0"/>
        <v>3000</v>
      </c>
      <c r="F23" s="2"/>
    </row>
    <row r="24" spans="1:7" x14ac:dyDescent="0.25">
      <c r="B24" s="7"/>
      <c r="D24" s="30" t="str">
        <f t="shared" si="0"/>
        <v>Working days per year</v>
      </c>
      <c r="E24" s="15">
        <f t="shared" si="0"/>
        <v>226</v>
      </c>
      <c r="F24" s="2"/>
    </row>
    <row r="25" spans="1:7" x14ac:dyDescent="0.25">
      <c r="B25" s="7"/>
      <c r="D25" s="30" t="str">
        <f t="shared" si="0"/>
        <v>Working weeks per year</v>
      </c>
      <c r="E25" s="14">
        <f t="shared" si="0"/>
        <v>45.2</v>
      </c>
      <c r="F25" s="2"/>
    </row>
    <row r="26" spans="1:7" x14ac:dyDescent="0.25">
      <c r="B26" s="7"/>
    </row>
    <row r="27" spans="1:7" x14ac:dyDescent="0.25">
      <c r="B27" s="7"/>
      <c r="D27" s="1" t="s">
        <v>9</v>
      </c>
      <c r="E27" s="1"/>
      <c r="F27" s="3"/>
      <c r="G27" s="22">
        <f>B6*B7</f>
        <v>678000</v>
      </c>
    </row>
    <row r="28" spans="1:7" x14ac:dyDescent="0.25">
      <c r="B28" s="7"/>
      <c r="D28" s="31" t="s">
        <v>21</v>
      </c>
      <c r="E28" s="32" t="s">
        <v>10</v>
      </c>
      <c r="F28" s="32" t="s">
        <v>11</v>
      </c>
    </row>
    <row r="29" spans="1:7" x14ac:dyDescent="0.25">
      <c r="B29" s="7"/>
      <c r="D29" s="6" t="s">
        <v>12</v>
      </c>
      <c r="E29" s="37">
        <v>10</v>
      </c>
      <c r="F29" s="15">
        <f>E23*E29</f>
        <v>30000</v>
      </c>
      <c r="G29" s="17"/>
    </row>
    <row r="30" spans="1:7" x14ac:dyDescent="0.25">
      <c r="B30" s="7"/>
      <c r="D30" s="6" t="s">
        <v>13</v>
      </c>
      <c r="E30" s="37">
        <v>12</v>
      </c>
      <c r="F30" s="15">
        <f>E23*E30</f>
        <v>36000</v>
      </c>
      <c r="G30" s="17"/>
    </row>
    <row r="31" spans="1:7" x14ac:dyDescent="0.25">
      <c r="B31" s="7"/>
      <c r="D31" s="6" t="s">
        <v>14</v>
      </c>
      <c r="E31" s="37">
        <v>2</v>
      </c>
      <c r="F31" s="18">
        <f>E23*E31</f>
        <v>6000</v>
      </c>
      <c r="G31" s="17"/>
    </row>
    <row r="32" spans="1:7" x14ac:dyDescent="0.25">
      <c r="B32" s="7"/>
      <c r="D32" s="6" t="s">
        <v>17</v>
      </c>
      <c r="F32" s="17"/>
      <c r="G32" s="19">
        <f>SUM(F29:F31)</f>
        <v>72000</v>
      </c>
    </row>
    <row r="33" spans="2:14" x14ac:dyDescent="0.25">
      <c r="B33" s="7"/>
      <c r="D33" s="6" t="s">
        <v>18</v>
      </c>
      <c r="F33" s="17"/>
      <c r="G33" s="17">
        <f>G27-G32</f>
        <v>606000</v>
      </c>
    </row>
    <row r="34" spans="2:14" ht="15.75" thickBot="1" x14ac:dyDescent="0.3">
      <c r="B34" s="7"/>
      <c r="D34" s="11" t="s">
        <v>19</v>
      </c>
      <c r="E34" s="1"/>
      <c r="F34" s="20"/>
      <c r="G34" s="41">
        <f>G33/B7</f>
        <v>2681.4159292035397</v>
      </c>
    </row>
    <row r="35" spans="2:14" ht="15.75" thickTop="1" x14ac:dyDescent="0.25">
      <c r="B35" s="7"/>
      <c r="D35" s="11"/>
      <c r="E35" s="1"/>
      <c r="F35" s="1"/>
      <c r="G35" s="12"/>
    </row>
    <row r="36" spans="2:14" x14ac:dyDescent="0.25">
      <c r="B36" s="7"/>
      <c r="D36" s="11" t="s">
        <v>20</v>
      </c>
      <c r="E36" s="1"/>
      <c r="F36" s="1"/>
      <c r="G36" s="12"/>
    </row>
    <row r="37" spans="2:14" ht="60" customHeight="1" thickBot="1" x14ac:dyDescent="0.3">
      <c r="B37" s="7"/>
      <c r="D37" s="36" t="s">
        <v>34</v>
      </c>
      <c r="E37" s="33" t="s">
        <v>27</v>
      </c>
      <c r="F37" s="33" t="s">
        <v>33</v>
      </c>
      <c r="G37" s="34" t="s">
        <v>23</v>
      </c>
      <c r="H37" s="34" t="s">
        <v>26</v>
      </c>
      <c r="I37" s="34" t="s">
        <v>22</v>
      </c>
      <c r="J37" s="34" t="str">
        <f>C16</f>
        <v>Target Productive Hours/Week</v>
      </c>
      <c r="K37" s="34" t="s">
        <v>24</v>
      </c>
      <c r="L37" s="35" t="s">
        <v>25</v>
      </c>
      <c r="M37" s="35" t="s">
        <v>28</v>
      </c>
      <c r="N37" s="35" t="s">
        <v>30</v>
      </c>
    </row>
    <row r="38" spans="2:14" x14ac:dyDescent="0.25">
      <c r="B38" s="7"/>
      <c r="D38" s="11" t="str">
        <f>A17</f>
        <v>Poor Performers</v>
      </c>
      <c r="E38" s="38">
        <v>0.2</v>
      </c>
      <c r="F38" s="39">
        <v>5</v>
      </c>
      <c r="G38" s="21">
        <v>536.28318584070792</v>
      </c>
      <c r="H38" s="24">
        <v>121199.99999999999</v>
      </c>
      <c r="I38" s="23">
        <v>0.22</v>
      </c>
      <c r="J38">
        <v>5</v>
      </c>
      <c r="K38" s="25">
        <v>589.91150442477874</v>
      </c>
      <c r="L38" s="24">
        <v>133320</v>
      </c>
      <c r="M38" s="26">
        <v>12120.000000000015</v>
      </c>
      <c r="N38" s="26">
        <v>557520.0000000007</v>
      </c>
    </row>
    <row r="39" spans="2:14" x14ac:dyDescent="0.25">
      <c r="B39" s="7"/>
      <c r="D39" s="11" t="str">
        <f t="shared" ref="D39:D40" si="1">A18</f>
        <v>Average Performers</v>
      </c>
      <c r="E39" s="38">
        <v>0.62</v>
      </c>
      <c r="F39" s="39">
        <v>20</v>
      </c>
      <c r="G39" s="21">
        <v>1662.4778761061946</v>
      </c>
      <c r="H39" s="24">
        <v>1502880</v>
      </c>
      <c r="I39" s="23">
        <v>0.61</v>
      </c>
      <c r="J39">
        <v>20</v>
      </c>
      <c r="K39" s="25">
        <v>1635.6637168141592</v>
      </c>
      <c r="L39" s="24">
        <v>1478640</v>
      </c>
      <c r="M39" s="26">
        <v>-24240</v>
      </c>
      <c r="N39" s="26">
        <v>-1115040</v>
      </c>
    </row>
    <row r="40" spans="2:14" x14ac:dyDescent="0.25">
      <c r="B40" s="7"/>
      <c r="D40" s="11" t="str">
        <f t="shared" si="1"/>
        <v>Talented Performers</v>
      </c>
      <c r="E40" s="38">
        <v>0.18</v>
      </c>
      <c r="F40" s="39">
        <v>32</v>
      </c>
      <c r="G40" s="21">
        <v>482.65486725663715</v>
      </c>
      <c r="H40" s="24">
        <v>698112</v>
      </c>
      <c r="I40" s="23">
        <v>0.17</v>
      </c>
      <c r="J40">
        <v>32</v>
      </c>
      <c r="K40" s="25">
        <v>455.84070796460179</v>
      </c>
      <c r="L40" s="24">
        <v>659328.00000000012</v>
      </c>
      <c r="M40" s="26">
        <v>-38783.999999999884</v>
      </c>
      <c r="N40" s="26">
        <v>-1784063.9999999946</v>
      </c>
    </row>
    <row r="41" spans="2:14" ht="15.75" thickBot="1" x14ac:dyDescent="0.3">
      <c r="B41" s="7"/>
      <c r="D41" s="11"/>
      <c r="E41" s="13">
        <f>IF(SUM(E38:E40)&lt;&gt;1,"Must = 100%",SUM(E38:E40))</f>
        <v>1</v>
      </c>
      <c r="G41" s="16">
        <f>SUM(G38:G40)</f>
        <v>2681.4159292035397</v>
      </c>
      <c r="H41" s="16">
        <f>SUM(H38:H40)</f>
        <v>2322192</v>
      </c>
      <c r="I41" s="13">
        <f>IF(SUM(I38:I40)&lt;&gt;1,"Must = 100%",SUM(I38:I40))</f>
        <v>1</v>
      </c>
      <c r="J41" s="13"/>
      <c r="K41" s="16">
        <f>SUM(K38:K40)</f>
        <v>2681.4159292035397</v>
      </c>
      <c r="L41" s="16">
        <f>SUM(L38:L40)</f>
        <v>2271288</v>
      </c>
      <c r="M41" s="29">
        <f>L41-H41</f>
        <v>-50904</v>
      </c>
      <c r="N41" s="29">
        <f>SUM(N38:N40)</f>
        <v>-2341583.9999999939</v>
      </c>
    </row>
    <row r="42" spans="2:14" ht="15.75" thickTop="1" x14ac:dyDescent="0.25">
      <c r="B42" s="7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Williamson</dc:creator>
  <cp:lastModifiedBy>Duncan Williamson</cp:lastModifiedBy>
  <dcterms:created xsi:type="dcterms:W3CDTF">2013-03-09T03:58:54Z</dcterms:created>
  <dcterms:modified xsi:type="dcterms:W3CDTF">2015-08-24T13:36:58Z</dcterms:modified>
</cp:coreProperties>
</file>